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merv\Documents\Way HappY\Youtube - Cours et tutos\Videos\excel\02 - fonctions excel - identification et utilisation des fonctions les plus utiles\"/>
    </mc:Choice>
  </mc:AlternateContent>
  <xr:revisionPtr revIDLastSave="0" documentId="13_ncr:1_{80E6E35F-DB77-4958-8339-83F53D7A46B4}" xr6:coauthVersionLast="47" xr6:coauthVersionMax="47" xr10:uidLastSave="{00000000-0000-0000-0000-000000000000}"/>
  <bookViews>
    <workbookView xWindow="28680" yWindow="-120" windowWidth="29040" windowHeight="16440" activeTab="1" xr2:uid="{3F7EB23B-DA24-4341-B60B-F6F2121FC149}"/>
  </bookViews>
  <sheets>
    <sheet name="2.1 Fonctions de base" sheetId="1" r:id="rId1"/>
    <sheet name="2,5 Fonctions Exercices" sheetId="2" r:id="rId2"/>
  </sheets>
  <externalReferences>
    <externalReference r:id="rId3"/>
  </externalReferences>
  <definedNames>
    <definedName name="Ventes_fu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" l="1"/>
  <c r="R19" i="2"/>
  <c r="R17" i="2"/>
  <c r="U8" i="2"/>
  <c r="U9" i="2"/>
  <c r="U10" i="2"/>
  <c r="U11" i="2"/>
  <c r="U7" i="2"/>
  <c r="T11" i="2"/>
  <c r="T10" i="2"/>
  <c r="T9" i="2"/>
  <c r="T8" i="2"/>
  <c r="T7" i="2"/>
  <c r="S8" i="2"/>
  <c r="S9" i="2"/>
  <c r="S10" i="2"/>
  <c r="S11" i="2"/>
  <c r="S7" i="2"/>
  <c r="M28" i="2"/>
  <c r="M27" i="2"/>
  <c r="M26" i="2"/>
  <c r="M25" i="2"/>
  <c r="M24" i="2"/>
  <c r="D8" i="2"/>
  <c r="D7" i="2"/>
  <c r="H16" i="1"/>
  <c r="H15" i="1"/>
  <c r="H14" i="1"/>
  <c r="G13" i="1"/>
  <c r="H12" i="1"/>
  <c r="H11" i="1"/>
  <c r="S12" i="2" l="1"/>
  <c r="H13" i="1"/>
</calcChain>
</file>

<file path=xl/sharedStrings.xml><?xml version="1.0" encoding="utf-8"?>
<sst xmlns="http://schemas.openxmlformats.org/spreadsheetml/2006/main" count="148" uniqueCount="68">
  <si>
    <t>Designation</t>
  </si>
  <si>
    <t>Quantité</t>
  </si>
  <si>
    <t>Produit A</t>
  </si>
  <si>
    <t>Produit B</t>
  </si>
  <si>
    <t>Produit C</t>
  </si>
  <si>
    <t>Produit D</t>
  </si>
  <si>
    <t>Produit E</t>
  </si>
  <si>
    <t>Produit F</t>
  </si>
  <si>
    <t>Les fonctions mathématiques</t>
  </si>
  <si>
    <t>Mise en pratique</t>
  </si>
  <si>
    <t>1 - Ecrivez la formule permettant de calculer la moyenne des prix TTC</t>
  </si>
  <si>
    <t>Prix HT</t>
  </si>
  <si>
    <t>TVA</t>
  </si>
  <si>
    <t>Prix TTC</t>
  </si>
  <si>
    <t>Ä</t>
  </si>
  <si>
    <t>Prix TTC moyen  :</t>
  </si>
  <si>
    <t>2 - Ecrivez la formules calculant le nb de produits dont le prix TTC est inférieur à 100€</t>
  </si>
  <si>
    <t>Nb de produits :</t>
  </si>
  <si>
    <t>2 - Ecrivez la formules calculant le nb de produits utilisant un taux de TVA à 10% et un prix TTC &lt; 40€</t>
  </si>
  <si>
    <t>Les fonctions</t>
  </si>
  <si>
    <t>Catalogue produit</t>
  </si>
  <si>
    <t>Base Clients</t>
  </si>
  <si>
    <t>Etat des commandes</t>
  </si>
  <si>
    <t>Désignation</t>
  </si>
  <si>
    <t>Stock</t>
  </si>
  <si>
    <t>Catégorie</t>
  </si>
  <si>
    <t>ID Client</t>
  </si>
  <si>
    <t>Nom Client</t>
  </si>
  <si>
    <t>Ville</t>
  </si>
  <si>
    <t>Type Client</t>
  </si>
  <si>
    <t>Remise</t>
  </si>
  <si>
    <t>Date</t>
  </si>
  <si>
    <t>Produit</t>
  </si>
  <si>
    <t>CA</t>
  </si>
  <si>
    <t>Électronique</t>
  </si>
  <si>
    <t>C001</t>
  </si>
  <si>
    <t>Dupont SA</t>
  </si>
  <si>
    <t>Lyon</t>
  </si>
  <si>
    <t>Professionnel</t>
  </si>
  <si>
    <t>Papeterie</t>
  </si>
  <si>
    <t>C002</t>
  </si>
  <si>
    <t>Martin SAS</t>
  </si>
  <si>
    <t>Paris</t>
  </si>
  <si>
    <t>C003</t>
  </si>
  <si>
    <t>Mobilier</t>
  </si>
  <si>
    <t>Durand</t>
  </si>
  <si>
    <t>Dijon</t>
  </si>
  <si>
    <t>Particulier</t>
  </si>
  <si>
    <t>C004</t>
  </si>
  <si>
    <t>Leroy SARL</t>
  </si>
  <si>
    <t>Besançon</t>
  </si>
  <si>
    <t>C005</t>
  </si>
  <si>
    <t>Petit</t>
  </si>
  <si>
    <t>Belfort</t>
  </si>
  <si>
    <t>Total</t>
  </si>
  <si>
    <t>1 - Ecrivez la formule permettant de calculer le CA dans l'état des commandes grâce au catalogue produit et/ou la base Clients</t>
  </si>
  <si>
    <t>2 - Nous avons besoin de connaitre comment CA est réparti par Catégorie</t>
  </si>
  <si>
    <t>Répartition par catégorie</t>
  </si>
  <si>
    <t>%</t>
  </si>
  <si>
    <t>Ajoutez une colonne dans l'état des commandes contenant la catégorie du produit</t>
  </si>
  <si>
    <t>Ajoutez une colonne  dans l'état des commandes sommant le CA par catégorie</t>
  </si>
  <si>
    <t>Renseignez le tableau de répartion des catégorie en recherchant le CA par catégorie et en le divisant par le CA Total contenu en cellule S12</t>
  </si>
  <si>
    <t>Type  client</t>
  </si>
  <si>
    <t>Statut</t>
  </si>
  <si>
    <t>Livré</t>
  </si>
  <si>
    <t>En attente</t>
  </si>
  <si>
    <t>Annulé</t>
  </si>
  <si>
    <r>
      <t xml:space="preserve"> </t>
    </r>
    <r>
      <rPr>
        <b/>
        <sz val="11"/>
        <color theme="1"/>
        <rFont val="Symbol"/>
        <family val="1"/>
        <charset val="2"/>
      </rPr>
      <t>å</t>
    </r>
    <r>
      <rPr>
        <b/>
        <sz val="11"/>
        <color theme="1"/>
        <rFont val="Poppins"/>
      </rPr>
      <t xml:space="preserve">  CA/catégorie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</si>
</sst>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%"/>
    <numFmt numFmtId="166" formatCode="dd/mm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006633"/>
      <name val="Quicksand"/>
    </font>
    <font>
      <b/>
      <sz val="20"/>
      <color theme="1"/>
      <name val="Aptos Narrow"/>
      <family val="2"/>
      <scheme val="minor"/>
    </font>
    <font>
      <sz val="16"/>
      <color theme="1"/>
      <name val="Poppins"/>
    </font>
    <font>
      <b/>
      <sz val="16"/>
      <color theme="1"/>
      <name val="Poppins"/>
    </font>
    <font>
      <sz val="14"/>
      <color theme="1"/>
      <name val="Poppins"/>
    </font>
    <font>
      <b/>
      <sz val="22"/>
      <color rgb="FF006633"/>
      <name val="Poppins"/>
    </font>
    <font>
      <b/>
      <sz val="20"/>
      <color theme="1"/>
      <name val="Quicksand"/>
    </font>
    <font>
      <sz val="12"/>
      <color theme="1"/>
      <name val="Poppins"/>
    </font>
    <font>
      <b/>
      <sz val="11"/>
      <color theme="1"/>
      <name val="Poppins"/>
    </font>
    <font>
      <sz val="12"/>
      <color theme="1"/>
      <name val="Wingdings"/>
      <charset val="2"/>
    </font>
    <font>
      <sz val="11"/>
      <color theme="1"/>
      <name val="Poppins"/>
    </font>
    <font>
      <sz val="14"/>
      <color rgb="FF006633"/>
      <name val="Poppins"/>
    </font>
    <font>
      <b/>
      <sz val="12"/>
      <color theme="1"/>
      <name val="Poppins"/>
    </font>
    <font>
      <b/>
      <sz val="11"/>
      <color theme="1"/>
      <name val="Symbol"/>
      <family val="1"/>
      <charset val="2"/>
    </font>
    <font>
      <b/>
      <sz val="20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9" fillId="3" borderId="0" xfId="0" applyNumberFormat="1" applyFont="1" applyFill="1"/>
    <xf numFmtId="0" fontId="9" fillId="3" borderId="0" xfId="0" applyFont="1" applyFill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3" fillId="0" borderId="0" xfId="0" applyFont="1"/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165" fontId="12" fillId="0" borderId="4" xfId="1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64" fontId="12" fillId="0" borderId="6" xfId="0" applyNumberFormat="1" applyFont="1" applyBorder="1" applyAlignment="1">
      <alignment horizontal="left" vertical="center"/>
    </xf>
    <xf numFmtId="165" fontId="12" fillId="0" borderId="4" xfId="1" applyNumberFormat="1" applyFont="1" applyBorder="1" applyAlignment="1">
      <alignment horizontal="left" vertical="center"/>
    </xf>
    <xf numFmtId="9" fontId="12" fillId="0" borderId="6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left" vertical="center"/>
    </xf>
    <xf numFmtId="1" fontId="12" fillId="0" borderId="6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9" fontId="12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right" vertical="top"/>
    </xf>
    <xf numFmtId="9" fontId="6" fillId="0" borderId="6" xfId="1" applyFont="1" applyBorder="1" applyAlignment="1">
      <alignment horizontal="center" vertical="center"/>
    </xf>
    <xf numFmtId="0" fontId="16" fillId="0" borderId="0" xfId="0" applyFont="1" applyAlignment="1">
      <alignment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22</xdr:row>
      <xdr:rowOff>243840</xdr:rowOff>
    </xdr:from>
    <xdr:to>
      <xdr:col>19</xdr:col>
      <xdr:colOff>327315</xdr:colOff>
      <xdr:row>23</xdr:row>
      <xdr:rowOff>35610</xdr:rowOff>
    </xdr:to>
    <xdr:pic macro="[1]!Feuil3.Formule_1">
      <xdr:nvPicPr>
        <xdr:cNvPr id="3" name="Image 2">
          <a:extLst>
            <a:ext uri="{FF2B5EF4-FFF2-40B4-BE49-F238E27FC236}">
              <a16:creationId xmlns:a16="http://schemas.microsoft.com/office/drawing/2014/main" id="{4FFC2E90-13BC-4FF2-9460-4A2A06BCA92E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72350"/>
          <a:ext cx="18020955" cy="111810"/>
        </a:xfrm>
        <a:prstGeom prst="rect">
          <a:avLst/>
        </a:prstGeom>
      </xdr:spPr>
    </xdr:pic>
    <xdr:clientData/>
  </xdr:twoCellAnchor>
  <xdr:twoCellAnchor editAs="oneCell">
    <xdr:from>
      <xdr:col>5</xdr:col>
      <xdr:colOff>363855</xdr:colOff>
      <xdr:row>3</xdr:row>
      <xdr:rowOff>59055</xdr:rowOff>
    </xdr:from>
    <xdr:to>
      <xdr:col>5</xdr:col>
      <xdr:colOff>665294</xdr:colOff>
      <xdr:row>4</xdr:row>
      <xdr:rowOff>173685</xdr:rowOff>
    </xdr:to>
    <xdr:pic>
      <xdr:nvPicPr>
        <xdr:cNvPr id="4" name="Graphique 24">
          <a:extLst>
            <a:ext uri="{FF2B5EF4-FFF2-40B4-BE49-F238E27FC236}">
              <a16:creationId xmlns:a16="http://schemas.microsoft.com/office/drawing/2014/main" id="{C5857097-DC64-4B38-979F-628EE7E02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789170" y="8970645"/>
          <a:ext cx="305249" cy="44229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46</xdr:row>
      <xdr:rowOff>74295</xdr:rowOff>
    </xdr:from>
    <xdr:to>
      <xdr:col>19</xdr:col>
      <xdr:colOff>327315</xdr:colOff>
      <xdr:row>46</xdr:row>
      <xdr:rowOff>191820</xdr:rowOff>
    </xdr:to>
    <xdr:pic macro="[1]!Feuil3.select_2">
      <xdr:nvPicPr>
        <xdr:cNvPr id="5" name="Image 4">
          <a:extLst>
            <a:ext uri="{FF2B5EF4-FFF2-40B4-BE49-F238E27FC236}">
              <a16:creationId xmlns:a16="http://schemas.microsoft.com/office/drawing/2014/main" id="{5637634E-6245-40FD-B777-BE43D7438EB7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14971395"/>
          <a:ext cx="18020955" cy="117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306705</xdr:rowOff>
    </xdr:from>
    <xdr:to>
      <xdr:col>20</xdr:col>
      <xdr:colOff>403515</xdr:colOff>
      <xdr:row>20</xdr:row>
      <xdr:rowOff>132765</xdr:rowOff>
    </xdr:to>
    <xdr:pic macro="[1]!Feuil4.select_">
      <xdr:nvPicPr>
        <xdr:cNvPr id="2" name="Image 1">
          <a:extLst>
            <a:ext uri="{FF2B5EF4-FFF2-40B4-BE49-F238E27FC236}">
              <a16:creationId xmlns:a16="http://schemas.microsoft.com/office/drawing/2014/main" id="{EE61B0A7-2EAD-4A43-8F02-B4212F81250F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6155"/>
          <a:ext cx="17982855" cy="153720"/>
        </a:xfrm>
        <a:prstGeom prst="rect">
          <a:avLst/>
        </a:prstGeom>
      </xdr:spPr>
    </xdr:pic>
    <xdr:clientData/>
  </xdr:twoCellAnchor>
  <xdr:twoCellAnchor editAs="oneCell">
    <xdr:from>
      <xdr:col>7</xdr:col>
      <xdr:colOff>188595</xdr:colOff>
      <xdr:row>1</xdr:row>
      <xdr:rowOff>379095</xdr:rowOff>
    </xdr:from>
    <xdr:to>
      <xdr:col>7</xdr:col>
      <xdr:colOff>497654</xdr:colOff>
      <xdr:row>3</xdr:row>
      <xdr:rowOff>21285</xdr:rowOff>
    </xdr:to>
    <xdr:pic>
      <xdr:nvPicPr>
        <xdr:cNvPr id="3" name="Graphique 24">
          <a:extLst>
            <a:ext uri="{FF2B5EF4-FFF2-40B4-BE49-F238E27FC236}">
              <a16:creationId xmlns:a16="http://schemas.microsoft.com/office/drawing/2014/main" id="{11AFD576-EDC5-4D27-8387-BEC16ABE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13120" y="702945"/>
          <a:ext cx="309059" cy="46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pmerv\Documents\Way%20HappY\Youtube%20-%20Cours%20et%20tutos\Videos\excel\02%20-%20fonctions%20excel%20-%20identification%20et%20utilisation%20des%20fonctions%20les%20plus%20utiles\02-Tuto%20Excel-identifier%20et%20utiliser%20les%20fonctions%20les%20plus%20utiles.xlsm" TargetMode="External"/><Relationship Id="rId2" Type="http://schemas.microsoft.com/office/2019/04/relationships/externalLinkLongPath" Target="02-Tuto%20Excel-identifier%20et%20utiliser%20les%20fonctions%20les%20plus%20utiles.xlsm?EEC5A4A2" TargetMode="External"/><Relationship Id="rId1" Type="http://schemas.openxmlformats.org/officeDocument/2006/relationships/externalLinkPath" Target="file:///\\EEC5A4A2\02-Tuto%20Excel-identifier%20et%20utiliser%20les%20fonctions%20les%20plus%20uti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.0 Les fonctions"/>
      <sheetName val="2.1 Fonctions de base"/>
      <sheetName val="2.2 Fonctions logiques SI"/>
      <sheetName val="2.2 Fonctions logiques  ET"/>
      <sheetName val="2.2 Fonctions logiques  OU"/>
      <sheetName val="2.3 Fonctions RechercheV"/>
      <sheetName val="2.3 Fonctions RechercheH"/>
      <sheetName val="2.4 Fonction de texte"/>
      <sheetName val="2.4 Fonction de texte "/>
      <sheetName val="2.5 Fonctions Exercice"/>
    </sheetNames>
    <definedNames>
      <definedName name="Feuil3.Formule_1"/>
      <definedName name="Feuil3.select_2"/>
      <definedName name="Feuil4.select_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34E8-15E2-4D97-9875-14149ADE7FB8}">
  <sheetPr codeName="Feuil3"/>
  <dimension ref="A1:U169"/>
  <sheetViews>
    <sheetView showGridLines="0" zoomScaleNormal="100" workbookViewId="0">
      <selection activeCell="I20" sqref="I20"/>
    </sheetView>
  </sheetViews>
  <sheetFormatPr baseColWidth="10" defaultRowHeight="14.4" x14ac:dyDescent="0.3"/>
  <cols>
    <col min="5" max="5" width="18.44140625" bestFit="1" customWidth="1"/>
    <col min="6" max="6" width="16.109375" bestFit="1" customWidth="1"/>
    <col min="7" max="7" width="14.21875" bestFit="1" customWidth="1"/>
    <col min="8" max="8" width="26.6640625" bestFit="1" customWidth="1"/>
    <col min="10" max="10" width="14.21875" bestFit="1" customWidth="1"/>
    <col min="13" max="13" width="18.5546875" bestFit="1" customWidth="1"/>
  </cols>
  <sheetData>
    <row r="1" spans="1:21" ht="25.8" customHeight="1" x14ac:dyDescent="1.45">
      <c r="C1" s="5"/>
      <c r="D1" s="5"/>
      <c r="E1" s="5"/>
      <c r="F1" s="6" t="s">
        <v>8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5.8" customHeight="1" x14ac:dyDescent="1.4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5.8" customHeight="1" x14ac:dyDescent="1.45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5.8" customHeight="1" x14ac:dyDescent="0.5">
      <c r="D4" s="2"/>
      <c r="E4" s="2"/>
      <c r="F4" s="2"/>
      <c r="G4" s="7" t="s">
        <v>9</v>
      </c>
      <c r="H4" s="7"/>
      <c r="I4" s="7"/>
      <c r="J4" s="7"/>
      <c r="K4" s="7"/>
      <c r="L4" s="7"/>
    </row>
    <row r="5" spans="1:21" ht="25.8" customHeight="1" x14ac:dyDescent="0.5">
      <c r="D5" s="2"/>
      <c r="E5" s="2"/>
      <c r="F5" s="2"/>
      <c r="G5" s="7"/>
      <c r="H5" s="7"/>
      <c r="I5" s="7"/>
      <c r="J5" s="7"/>
      <c r="K5" s="7"/>
      <c r="L5" s="7"/>
    </row>
    <row r="6" spans="1:21" ht="25.8" customHeight="1" x14ac:dyDescent="0.3"/>
    <row r="7" spans="1:21" ht="25.8" customHeight="1" x14ac:dyDescent="0.3"/>
    <row r="8" spans="1:21" ht="25.8" customHeight="1" x14ac:dyDescent="0.3"/>
    <row r="9" spans="1:21" ht="25.8" customHeight="1" x14ac:dyDescent="0.85">
      <c r="D9" s="8"/>
      <c r="E9" s="8"/>
      <c r="F9" s="8"/>
      <c r="G9" s="8"/>
      <c r="H9" s="8"/>
      <c r="I9" s="8"/>
      <c r="J9" s="9" t="s">
        <v>10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25.8" customHeight="1" x14ac:dyDescent="0.85">
      <c r="D10" s="10" t="s">
        <v>0</v>
      </c>
      <c r="E10" s="11"/>
      <c r="F10" s="12" t="s">
        <v>11</v>
      </c>
      <c r="G10" s="12" t="s">
        <v>12</v>
      </c>
      <c r="H10" s="13" t="s">
        <v>13</v>
      </c>
      <c r="J10" s="14" t="s">
        <v>14</v>
      </c>
      <c r="K10" s="8" t="s">
        <v>15</v>
      </c>
      <c r="M10" s="15"/>
      <c r="N10" s="16"/>
      <c r="O10" s="16"/>
      <c r="P10" s="8"/>
      <c r="Q10" s="8"/>
      <c r="R10" s="8"/>
      <c r="T10" s="8"/>
      <c r="U10" s="8"/>
    </row>
    <row r="11" spans="1:21" ht="25.8" customHeight="1" x14ac:dyDescent="0.85">
      <c r="D11" s="17" t="s">
        <v>2</v>
      </c>
      <c r="E11" s="18"/>
      <c r="F11" s="19">
        <v>100</v>
      </c>
      <c r="G11" s="20">
        <v>0.2</v>
      </c>
      <c r="H11" s="19">
        <f>F11*(1+G11)</f>
        <v>120</v>
      </c>
      <c r="J11" s="14"/>
      <c r="K11" s="8"/>
      <c r="M11" s="8"/>
      <c r="N11" s="8"/>
      <c r="O11" s="8"/>
      <c r="P11" s="8"/>
      <c r="Q11" s="8"/>
      <c r="R11" s="8"/>
      <c r="T11" s="8"/>
      <c r="U11" s="8"/>
    </row>
    <row r="12" spans="1:21" ht="25.8" customHeight="1" x14ac:dyDescent="0.85">
      <c r="D12" s="17" t="s">
        <v>3</v>
      </c>
      <c r="E12" s="18"/>
      <c r="F12" s="21">
        <v>45</v>
      </c>
      <c r="G12" s="22">
        <v>0.1</v>
      </c>
      <c r="H12" s="19">
        <f t="shared" ref="H12:H16" si="0">F12*(1+G12)</f>
        <v>49.500000000000007</v>
      </c>
      <c r="K12" s="8"/>
      <c r="L12" s="8"/>
      <c r="M12" s="8"/>
      <c r="N12" s="8"/>
      <c r="O12" s="8"/>
      <c r="P12" s="8"/>
      <c r="Q12" s="8"/>
      <c r="R12" s="8"/>
      <c r="T12" s="8"/>
      <c r="U12" s="8"/>
    </row>
    <row r="13" spans="1:21" ht="25.8" customHeight="1" x14ac:dyDescent="0.85">
      <c r="D13" s="17" t="s">
        <v>4</v>
      </c>
      <c r="E13" s="18"/>
      <c r="F13" s="21">
        <v>250</v>
      </c>
      <c r="G13" s="22">
        <f>550%/100</f>
        <v>5.5E-2</v>
      </c>
      <c r="H13" s="19">
        <f t="shared" si="0"/>
        <v>263.75</v>
      </c>
      <c r="J13" s="8" t="s">
        <v>16</v>
      </c>
      <c r="L13" s="8"/>
      <c r="M13" s="8"/>
      <c r="N13" s="8"/>
      <c r="O13" s="8"/>
      <c r="P13" s="8"/>
      <c r="Q13" s="8"/>
      <c r="R13" s="8"/>
      <c r="T13" s="8"/>
      <c r="U13" s="8"/>
    </row>
    <row r="14" spans="1:21" ht="25.8" customHeight="1" x14ac:dyDescent="0.85">
      <c r="D14" s="17" t="s">
        <v>5</v>
      </c>
      <c r="E14" s="18"/>
      <c r="F14" s="21">
        <v>15</v>
      </c>
      <c r="G14" s="22">
        <v>0.1</v>
      </c>
      <c r="H14" s="19">
        <f t="shared" si="0"/>
        <v>16.5</v>
      </c>
      <c r="J14" s="14" t="s">
        <v>14</v>
      </c>
      <c r="K14" s="8" t="s">
        <v>17</v>
      </c>
      <c r="M14" s="16"/>
      <c r="N14" s="16"/>
      <c r="O14" s="16"/>
      <c r="P14" s="23"/>
      <c r="Q14" s="23"/>
      <c r="R14" s="8"/>
      <c r="T14" s="8"/>
      <c r="U14" s="8"/>
    </row>
    <row r="15" spans="1:21" ht="25.8" customHeight="1" x14ac:dyDescent="0.85">
      <c r="D15" s="17" t="s">
        <v>6</v>
      </c>
      <c r="E15" s="18"/>
      <c r="F15" s="21">
        <v>50</v>
      </c>
      <c r="G15" s="22">
        <v>5.5E-2</v>
      </c>
      <c r="H15" s="19">
        <f t="shared" si="0"/>
        <v>52.75</v>
      </c>
      <c r="J15" s="24"/>
      <c r="K15" s="23"/>
      <c r="L15" s="23"/>
      <c r="M15" s="23"/>
      <c r="N15" s="23"/>
      <c r="O15" s="23"/>
      <c r="P15" s="23"/>
      <c r="Q15" s="23"/>
      <c r="R15" s="8"/>
      <c r="T15" s="8"/>
      <c r="U15" s="8"/>
    </row>
    <row r="16" spans="1:21" ht="25.8" customHeight="1" x14ac:dyDescent="0.85">
      <c r="D16" s="17" t="s">
        <v>7</v>
      </c>
      <c r="E16" s="18"/>
      <c r="F16" s="21">
        <v>200</v>
      </c>
      <c r="G16" s="22">
        <v>0.2</v>
      </c>
      <c r="H16" s="19">
        <f t="shared" si="0"/>
        <v>240</v>
      </c>
      <c r="J16" s="8" t="s">
        <v>18</v>
      </c>
      <c r="L16" s="8"/>
      <c r="M16" s="8"/>
      <c r="N16" s="8"/>
      <c r="O16" s="8"/>
      <c r="P16" s="8"/>
      <c r="Q16" s="8"/>
      <c r="R16" s="8"/>
      <c r="T16" s="8"/>
      <c r="U16" s="8"/>
    </row>
    <row r="17" spans="4:21" ht="25.8" customHeight="1" x14ac:dyDescent="0.85">
      <c r="D17" s="8"/>
      <c r="E17" s="8"/>
      <c r="F17" s="8"/>
      <c r="G17" s="8"/>
      <c r="H17" s="8"/>
      <c r="I17" s="8"/>
      <c r="J17" s="14" t="s">
        <v>14</v>
      </c>
      <c r="K17" s="8" t="s">
        <v>17</v>
      </c>
      <c r="M17" s="16"/>
      <c r="N17" s="16"/>
      <c r="O17" s="16"/>
      <c r="P17" s="8"/>
      <c r="Q17" s="8"/>
      <c r="R17" s="8"/>
      <c r="T17" s="8"/>
      <c r="U17" s="8"/>
    </row>
    <row r="18" spans="4:21" ht="25.8" customHeight="1" x14ac:dyDescent="0.85">
      <c r="D18" s="8"/>
      <c r="E18" s="8"/>
      <c r="F18" s="8"/>
      <c r="G18" s="8"/>
      <c r="H18" s="8"/>
      <c r="I18" s="8"/>
      <c r="T18" s="8"/>
      <c r="U18" s="8"/>
    </row>
    <row r="19" spans="4:21" ht="25.8" customHeight="1" x14ac:dyDescent="0.3"/>
    <row r="20" spans="4:21" ht="25.8" customHeight="1" x14ac:dyDescent="0.3"/>
    <row r="21" spans="4:21" ht="25.8" customHeight="1" x14ac:dyDescent="0.3"/>
    <row r="22" spans="4:21" ht="25.8" customHeight="1" x14ac:dyDescent="0.3"/>
    <row r="23" spans="4:21" ht="25.8" customHeight="1" x14ac:dyDescent="0.3"/>
    <row r="24" spans="4:21" ht="25.8" customHeight="1" x14ac:dyDescent="0.3"/>
    <row r="25" spans="4:21" ht="25.8" customHeight="1" x14ac:dyDescent="0.3"/>
    <row r="26" spans="4:21" ht="25.8" customHeight="1" x14ac:dyDescent="0.3"/>
    <row r="27" spans="4:21" ht="25.8" customHeight="1" x14ac:dyDescent="0.3"/>
    <row r="28" spans="4:21" ht="25.8" customHeight="1" x14ac:dyDescent="0.3"/>
    <row r="29" spans="4:21" ht="25.8" customHeight="1" x14ac:dyDescent="0.3"/>
    <row r="30" spans="4:21" ht="25.8" customHeight="1" x14ac:dyDescent="0.3"/>
    <row r="31" spans="4:21" ht="25.8" customHeight="1" x14ac:dyDescent="0.3"/>
    <row r="32" spans="4:21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  <row r="83" ht="25.8" customHeight="1" x14ac:dyDescent="0.3"/>
    <row r="84" ht="25.8" customHeight="1" x14ac:dyDescent="0.3"/>
    <row r="85" ht="25.8" customHeight="1" x14ac:dyDescent="0.3"/>
    <row r="86" ht="25.8" customHeight="1" x14ac:dyDescent="0.3"/>
    <row r="87" ht="25.8" customHeight="1" x14ac:dyDescent="0.3"/>
    <row r="88" ht="25.8" customHeight="1" x14ac:dyDescent="0.3"/>
    <row r="89" ht="25.8" customHeight="1" x14ac:dyDescent="0.3"/>
    <row r="90" ht="25.8" customHeight="1" x14ac:dyDescent="0.3"/>
    <row r="91" ht="25.8" customHeight="1" x14ac:dyDescent="0.3"/>
    <row r="92" ht="25.8" customHeight="1" x14ac:dyDescent="0.3"/>
    <row r="93" ht="25.8" customHeight="1" x14ac:dyDescent="0.3"/>
    <row r="94" ht="25.8" customHeight="1" x14ac:dyDescent="0.3"/>
    <row r="95" ht="25.8" customHeight="1" x14ac:dyDescent="0.3"/>
    <row r="96" ht="25.8" customHeight="1" x14ac:dyDescent="0.3"/>
    <row r="97" ht="25.8" customHeight="1" x14ac:dyDescent="0.3"/>
    <row r="98" ht="25.8" customHeight="1" x14ac:dyDescent="0.3"/>
    <row r="99" ht="25.8" customHeight="1" x14ac:dyDescent="0.3"/>
    <row r="100" ht="25.8" customHeight="1" x14ac:dyDescent="0.3"/>
    <row r="101" ht="25.8" customHeight="1" x14ac:dyDescent="0.3"/>
    <row r="102" ht="25.8" customHeight="1" x14ac:dyDescent="0.3"/>
    <row r="103" ht="25.8" customHeight="1" x14ac:dyDescent="0.3"/>
    <row r="104" ht="25.8" customHeight="1" x14ac:dyDescent="0.3"/>
    <row r="105" ht="25.8" customHeight="1" x14ac:dyDescent="0.3"/>
    <row r="106" ht="25.8" customHeight="1" x14ac:dyDescent="0.3"/>
    <row r="107" ht="25.8" customHeight="1" x14ac:dyDescent="0.3"/>
    <row r="108" ht="25.8" customHeight="1" x14ac:dyDescent="0.3"/>
    <row r="109" ht="25.8" customHeight="1" x14ac:dyDescent="0.3"/>
    <row r="110" ht="25.8" customHeight="1" x14ac:dyDescent="0.3"/>
    <row r="111" ht="25.8" customHeight="1" x14ac:dyDescent="0.3"/>
    <row r="112" ht="25.8" customHeight="1" x14ac:dyDescent="0.3"/>
    <row r="113" ht="25.8" customHeight="1" x14ac:dyDescent="0.3"/>
    <row r="114" ht="25.8" customHeight="1" x14ac:dyDescent="0.3"/>
    <row r="115" ht="25.8" customHeight="1" x14ac:dyDescent="0.3"/>
    <row r="116" ht="25.8" customHeight="1" x14ac:dyDescent="0.3"/>
    <row r="117" ht="25.8" customHeight="1" x14ac:dyDescent="0.3"/>
    <row r="118" ht="25.8" customHeight="1" x14ac:dyDescent="0.3"/>
    <row r="119" ht="25.8" customHeight="1" x14ac:dyDescent="0.3"/>
    <row r="120" ht="25.8" customHeight="1" x14ac:dyDescent="0.3"/>
    <row r="121" ht="25.8" customHeight="1" x14ac:dyDescent="0.3"/>
    <row r="122" ht="25.8" customHeight="1" x14ac:dyDescent="0.3"/>
    <row r="123" ht="25.8" customHeight="1" x14ac:dyDescent="0.3"/>
    <row r="124" ht="25.8" customHeight="1" x14ac:dyDescent="0.3"/>
    <row r="125" ht="25.8" customHeight="1" x14ac:dyDescent="0.3"/>
    <row r="126" ht="25.8" customHeight="1" x14ac:dyDescent="0.3"/>
    <row r="127" ht="25.8" customHeight="1" x14ac:dyDescent="0.3"/>
    <row r="128" ht="25.8" customHeight="1" x14ac:dyDescent="0.3"/>
    <row r="129" ht="25.8" customHeight="1" x14ac:dyDescent="0.3"/>
    <row r="130" ht="25.8" customHeight="1" x14ac:dyDescent="0.3"/>
    <row r="131" ht="25.8" customHeight="1" x14ac:dyDescent="0.3"/>
    <row r="132" ht="25.8" customHeight="1" x14ac:dyDescent="0.3"/>
    <row r="133" ht="25.8" customHeight="1" x14ac:dyDescent="0.3"/>
    <row r="134" ht="25.8" customHeight="1" x14ac:dyDescent="0.3"/>
    <row r="135" ht="25.8" customHeight="1" x14ac:dyDescent="0.3"/>
    <row r="136" ht="25.8" customHeight="1" x14ac:dyDescent="0.3"/>
    <row r="137" ht="25.8" customHeight="1" x14ac:dyDescent="0.3"/>
    <row r="138" ht="25.8" customHeight="1" x14ac:dyDescent="0.3"/>
    <row r="139" ht="25.8" customHeight="1" x14ac:dyDescent="0.3"/>
    <row r="140" ht="25.8" customHeight="1" x14ac:dyDescent="0.3"/>
    <row r="141" ht="25.8" customHeight="1" x14ac:dyDescent="0.3"/>
    <row r="142" ht="25.8" customHeight="1" x14ac:dyDescent="0.3"/>
    <row r="143" ht="25.8" customHeight="1" x14ac:dyDescent="0.3"/>
    <row r="144" ht="25.8" customHeight="1" x14ac:dyDescent="0.3"/>
    <row r="145" ht="25.8" customHeight="1" x14ac:dyDescent="0.3"/>
    <row r="146" ht="25.8" customHeight="1" x14ac:dyDescent="0.3"/>
    <row r="147" ht="25.8" customHeight="1" x14ac:dyDescent="0.3"/>
    <row r="148" ht="25.8" customHeight="1" x14ac:dyDescent="0.3"/>
    <row r="149" ht="25.8" customHeight="1" x14ac:dyDescent="0.3"/>
    <row r="150" ht="25.8" customHeight="1" x14ac:dyDescent="0.3"/>
    <row r="151" ht="25.8" customHeight="1" x14ac:dyDescent="0.3"/>
    <row r="152" ht="25.8" customHeight="1" x14ac:dyDescent="0.3"/>
    <row r="153" ht="25.8" customHeight="1" x14ac:dyDescent="0.3"/>
    <row r="154" ht="25.8" customHeight="1" x14ac:dyDescent="0.3"/>
    <row r="155" ht="25.8" customHeight="1" x14ac:dyDescent="0.3"/>
    <row r="156" ht="25.8" customHeight="1" x14ac:dyDescent="0.3"/>
    <row r="157" ht="25.8" customHeight="1" x14ac:dyDescent="0.3"/>
    <row r="158" ht="25.8" customHeight="1" x14ac:dyDescent="0.3"/>
    <row r="159" ht="25.8" customHeight="1" x14ac:dyDescent="0.3"/>
    <row r="160" ht="25.8" customHeight="1" x14ac:dyDescent="0.3"/>
    <row r="161" ht="25.8" customHeight="1" x14ac:dyDescent="0.3"/>
    <row r="162" ht="25.8" customHeight="1" x14ac:dyDescent="0.3"/>
    <row r="163" ht="25.8" customHeight="1" x14ac:dyDescent="0.3"/>
    <row r="164" ht="25.8" customHeight="1" x14ac:dyDescent="0.3"/>
    <row r="165" ht="25.8" customHeight="1" x14ac:dyDescent="0.3"/>
    <row r="166" ht="25.8" customHeight="1" x14ac:dyDescent="0.3"/>
    <row r="167" ht="25.8" customHeight="1" x14ac:dyDescent="0.3"/>
    <row r="168" ht="25.8" customHeight="1" x14ac:dyDescent="0.3"/>
    <row r="169" ht="25.8" customHeight="1" x14ac:dyDescent="0.3"/>
  </sheetData>
  <mergeCells count="9">
    <mergeCell ref="D13:E13"/>
    <mergeCell ref="D14:E14"/>
    <mergeCell ref="D15:E15"/>
    <mergeCell ref="D16:E16"/>
    <mergeCell ref="F1:U3"/>
    <mergeCell ref="G4:L5"/>
    <mergeCell ref="D10:E10"/>
    <mergeCell ref="D11:E11"/>
    <mergeCell ref="D12:E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28C9-CBA8-446F-B44D-2A19EBB25FDA}">
  <sheetPr codeName="Feuil10"/>
  <dimension ref="B1:Z168"/>
  <sheetViews>
    <sheetView showGridLines="0" tabSelected="1" topLeftCell="C1" zoomScaleNormal="100" workbookViewId="0">
      <selection activeCell="M3" sqref="M3"/>
    </sheetView>
  </sheetViews>
  <sheetFormatPr baseColWidth="10" defaultRowHeight="14.4" x14ac:dyDescent="0.3"/>
  <cols>
    <col min="7" max="7" width="14.33203125" bestFit="1" customWidth="1"/>
    <col min="8" max="8" width="11" customWidth="1"/>
    <col min="9" max="9" width="14.77734375" customWidth="1"/>
    <col min="10" max="10" width="13.88671875" customWidth="1"/>
    <col min="11" max="11" width="15.5546875" customWidth="1"/>
    <col min="12" max="12" width="14.21875" bestFit="1" customWidth="1"/>
    <col min="13" max="13" width="15.44140625" bestFit="1" customWidth="1"/>
    <col min="19" max="19" width="16.21875" bestFit="1" customWidth="1"/>
    <col min="20" max="20" width="14.33203125" customWidth="1"/>
    <col min="21" max="21" width="17.88671875" bestFit="1" customWidth="1"/>
  </cols>
  <sheetData>
    <row r="1" spans="2:26" ht="25.8" customHeight="1" x14ac:dyDescent="1.45">
      <c r="G1" s="5"/>
      <c r="H1" s="25" t="s">
        <v>19</v>
      </c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31.8" customHeight="1" x14ac:dyDescent="1.2">
      <c r="H2" s="25"/>
      <c r="I2" s="25"/>
      <c r="J2" s="25"/>
      <c r="K2" s="25"/>
      <c r="L2" s="1"/>
      <c r="M2" s="1"/>
      <c r="N2" s="1"/>
      <c r="O2" s="1"/>
      <c r="R2" s="4"/>
      <c r="S2" s="3"/>
      <c r="T2" s="3"/>
      <c r="U2" s="3"/>
      <c r="V2" s="3"/>
      <c r="W2" s="3"/>
      <c r="X2" s="3"/>
      <c r="Y2" s="3"/>
      <c r="Z2" s="3"/>
    </row>
    <row r="3" spans="2:26" s="26" customFormat="1" ht="33" customHeight="1" x14ac:dyDescent="1.1000000000000001">
      <c r="G3" s="2"/>
      <c r="H3" s="27" t="s">
        <v>9</v>
      </c>
      <c r="I3" s="27"/>
      <c r="J3" s="27"/>
      <c r="K3" s="27"/>
      <c r="L3" s="28"/>
      <c r="M3" s="52"/>
      <c r="N3"/>
      <c r="O3"/>
      <c r="R3" s="4"/>
      <c r="S3" s="3"/>
      <c r="T3" s="3"/>
      <c r="U3" s="3"/>
      <c r="V3" s="3"/>
      <c r="W3" s="3"/>
      <c r="X3" s="3"/>
      <c r="Y3" s="3"/>
      <c r="Z3" s="3"/>
    </row>
    <row r="4" spans="2:26" s="26" customFormat="1" ht="33" customHeight="1" x14ac:dyDescent="1.1000000000000001">
      <c r="R4" s="4"/>
      <c r="S4" s="3"/>
      <c r="T4" s="3"/>
      <c r="U4" s="3"/>
      <c r="V4" s="3"/>
      <c r="W4" s="3"/>
      <c r="X4" s="3"/>
      <c r="Y4" s="3"/>
      <c r="Z4" s="3"/>
    </row>
    <row r="5" spans="2:26" s="26" customFormat="1" ht="31.8" x14ac:dyDescent="1.1000000000000001">
      <c r="B5" s="29" t="s">
        <v>20</v>
      </c>
      <c r="I5" s="29" t="s">
        <v>21</v>
      </c>
      <c r="O5" s="29" t="s">
        <v>22</v>
      </c>
      <c r="X5" s="3"/>
      <c r="Y5" s="3"/>
      <c r="Z5" s="3"/>
    </row>
    <row r="6" spans="2:26" s="26" customFormat="1" ht="31.8" x14ac:dyDescent="1.1000000000000001">
      <c r="B6" s="30" t="s">
        <v>23</v>
      </c>
      <c r="C6" s="31" t="s">
        <v>11</v>
      </c>
      <c r="D6" s="31" t="s">
        <v>12</v>
      </c>
      <c r="E6" s="31" t="s">
        <v>13</v>
      </c>
      <c r="F6" s="31" t="s">
        <v>24</v>
      </c>
      <c r="G6" s="30" t="s">
        <v>25</v>
      </c>
      <c r="I6" s="32" t="s">
        <v>26</v>
      </c>
      <c r="J6" s="32" t="s">
        <v>27</v>
      </c>
      <c r="K6" s="32" t="s">
        <v>28</v>
      </c>
      <c r="L6" s="31" t="s">
        <v>29</v>
      </c>
      <c r="M6" s="31" t="s">
        <v>30</v>
      </c>
      <c r="O6" s="32" t="s">
        <v>31</v>
      </c>
      <c r="P6" s="32" t="s">
        <v>26</v>
      </c>
      <c r="Q6" s="32" t="s">
        <v>32</v>
      </c>
      <c r="R6" s="31" t="s">
        <v>1</v>
      </c>
      <c r="S6" s="31" t="s">
        <v>33</v>
      </c>
      <c r="T6" s="30" t="s">
        <v>25</v>
      </c>
      <c r="U6" s="31" t="s">
        <v>67</v>
      </c>
      <c r="X6" s="3"/>
      <c r="Y6" s="3"/>
      <c r="Z6" s="3"/>
    </row>
    <row r="7" spans="2:26" s="26" customFormat="1" ht="31.8" x14ac:dyDescent="1.1000000000000001">
      <c r="B7" s="33" t="s">
        <v>2</v>
      </c>
      <c r="C7" s="21">
        <v>100</v>
      </c>
      <c r="D7" s="34">
        <f>20/100</f>
        <v>0.2</v>
      </c>
      <c r="E7" s="21">
        <v>120</v>
      </c>
      <c r="F7" s="35">
        <v>12</v>
      </c>
      <c r="G7" s="36" t="s">
        <v>34</v>
      </c>
      <c r="I7" s="36" t="s">
        <v>35</v>
      </c>
      <c r="J7" s="37" t="s">
        <v>36</v>
      </c>
      <c r="K7" s="38" t="s">
        <v>37</v>
      </c>
      <c r="L7" s="37" t="s">
        <v>38</v>
      </c>
      <c r="M7" s="39">
        <v>0.1</v>
      </c>
      <c r="O7" s="40">
        <v>46054</v>
      </c>
      <c r="P7" s="37" t="s">
        <v>35</v>
      </c>
      <c r="Q7" s="38" t="s">
        <v>2</v>
      </c>
      <c r="R7" s="41">
        <v>2</v>
      </c>
      <c r="S7" s="21">
        <f>VLOOKUP(Q7,$B$6:$E$12,4,0)*R7</f>
        <v>240</v>
      </c>
      <c r="T7" s="36" t="str">
        <f>_xlfn.XLOOKUP(Q7,$B$7:$B$12,$G$7:$G$12,0)</f>
        <v>Électronique</v>
      </c>
      <c r="U7" s="21">
        <f>SUMIFS($S$7:$S$11,$T$7:$T$11,T7)</f>
        <v>480</v>
      </c>
      <c r="X7" s="3"/>
      <c r="Y7" s="3"/>
      <c r="Z7" s="3"/>
    </row>
    <row r="8" spans="2:26" s="26" customFormat="1" ht="31.8" x14ac:dyDescent="1.1000000000000001">
      <c r="B8" s="33" t="s">
        <v>3</v>
      </c>
      <c r="C8" s="21">
        <v>45</v>
      </c>
      <c r="D8" s="34">
        <f>10%</f>
        <v>0.1</v>
      </c>
      <c r="E8" s="21">
        <v>49.5</v>
      </c>
      <c r="F8" s="35">
        <v>5</v>
      </c>
      <c r="G8" s="36" t="s">
        <v>39</v>
      </c>
      <c r="I8" s="36" t="s">
        <v>40</v>
      </c>
      <c r="J8" s="37" t="s">
        <v>41</v>
      </c>
      <c r="K8" s="38" t="s">
        <v>42</v>
      </c>
      <c r="L8" s="37" t="s">
        <v>38</v>
      </c>
      <c r="M8" s="39">
        <v>0.05</v>
      </c>
      <c r="O8" s="40">
        <v>46056</v>
      </c>
      <c r="P8" s="37" t="s">
        <v>43</v>
      </c>
      <c r="Q8" s="38" t="s">
        <v>5</v>
      </c>
      <c r="R8" s="41">
        <v>10</v>
      </c>
      <c r="S8" s="21">
        <f t="shared" ref="S8:S11" si="0">VLOOKUP(Q8,$B$6:$E$12,4,0)*R8</f>
        <v>165</v>
      </c>
      <c r="T8" s="36" t="str">
        <f t="shared" ref="T8:T11" si="1">_xlfn.XLOOKUP(Q8,$B$7:$B$12,$G$7:$G$12,0)</f>
        <v>Papeterie</v>
      </c>
      <c r="U8" s="21">
        <f t="shared" ref="U8:U11" si="2">SUMIFS($S$7:$S$11,$T$7:$T$11,T8)</f>
        <v>412.5</v>
      </c>
      <c r="W8" s="3"/>
      <c r="X8" s="3"/>
      <c r="Y8" s="3"/>
      <c r="Z8" s="3"/>
    </row>
    <row r="9" spans="2:26" s="26" customFormat="1" ht="31.8" x14ac:dyDescent="1.1000000000000001">
      <c r="B9" s="33" t="s">
        <v>4</v>
      </c>
      <c r="C9" s="21">
        <v>250</v>
      </c>
      <c r="D9" s="34">
        <v>5.5E-2</v>
      </c>
      <c r="E9" s="21">
        <v>263.75</v>
      </c>
      <c r="F9" s="35">
        <v>3</v>
      </c>
      <c r="G9" s="36" t="s">
        <v>44</v>
      </c>
      <c r="I9" s="36" t="s">
        <v>43</v>
      </c>
      <c r="J9" s="37" t="s">
        <v>45</v>
      </c>
      <c r="K9" s="38" t="s">
        <v>46</v>
      </c>
      <c r="L9" s="37" t="s">
        <v>47</v>
      </c>
      <c r="M9" s="39">
        <v>0</v>
      </c>
      <c r="O9" s="40">
        <v>46058</v>
      </c>
      <c r="P9" s="37" t="s">
        <v>48</v>
      </c>
      <c r="Q9" s="38" t="s">
        <v>7</v>
      </c>
      <c r="R9" s="41">
        <v>1</v>
      </c>
      <c r="S9" s="21">
        <f t="shared" si="0"/>
        <v>240</v>
      </c>
      <c r="T9" s="36" t="str">
        <f t="shared" si="1"/>
        <v>Électronique</v>
      </c>
      <c r="U9" s="21">
        <f t="shared" si="2"/>
        <v>480</v>
      </c>
      <c r="W9" s="3"/>
      <c r="X9" s="3"/>
      <c r="Y9" s="3"/>
      <c r="Z9" s="3"/>
    </row>
    <row r="10" spans="2:26" s="26" customFormat="1" ht="31.8" x14ac:dyDescent="1.1000000000000001">
      <c r="B10" s="33" t="s">
        <v>5</v>
      </c>
      <c r="C10" s="21">
        <v>15</v>
      </c>
      <c r="D10" s="34">
        <v>0.1</v>
      </c>
      <c r="E10" s="21">
        <v>16.5</v>
      </c>
      <c r="F10" s="35">
        <v>24</v>
      </c>
      <c r="G10" s="36" t="s">
        <v>39</v>
      </c>
      <c r="I10" s="36" t="s">
        <v>48</v>
      </c>
      <c r="J10" s="37" t="s">
        <v>49</v>
      </c>
      <c r="K10" s="38" t="s">
        <v>50</v>
      </c>
      <c r="L10" s="37" t="s">
        <v>38</v>
      </c>
      <c r="M10" s="39">
        <v>0.08</v>
      </c>
      <c r="O10" s="40">
        <v>46060</v>
      </c>
      <c r="P10" s="37" t="s">
        <v>40</v>
      </c>
      <c r="Q10" s="38" t="s">
        <v>4</v>
      </c>
      <c r="R10" s="41">
        <v>3</v>
      </c>
      <c r="S10" s="21">
        <f t="shared" si="0"/>
        <v>791.25</v>
      </c>
      <c r="T10" s="36" t="str">
        <f t="shared" si="1"/>
        <v>Mobilier</v>
      </c>
      <c r="U10" s="21">
        <f t="shared" si="2"/>
        <v>791.25</v>
      </c>
      <c r="W10" s="3"/>
      <c r="X10" s="3"/>
      <c r="Y10" s="3"/>
      <c r="Z10" s="3"/>
    </row>
    <row r="11" spans="2:26" s="26" customFormat="1" ht="31.8" x14ac:dyDescent="1.1000000000000001">
      <c r="B11" s="33" t="s">
        <v>6</v>
      </c>
      <c r="C11" s="21">
        <v>50</v>
      </c>
      <c r="D11" s="34">
        <v>5.5E-2</v>
      </c>
      <c r="E11" s="21">
        <v>52.75</v>
      </c>
      <c r="F11" s="35">
        <v>8</v>
      </c>
      <c r="G11" s="36" t="s">
        <v>44</v>
      </c>
      <c r="I11" s="36" t="s">
        <v>51</v>
      </c>
      <c r="J11" s="37" t="s">
        <v>52</v>
      </c>
      <c r="K11" s="38" t="s">
        <v>53</v>
      </c>
      <c r="L11" s="37" t="s">
        <v>47</v>
      </c>
      <c r="M11" s="39">
        <v>0</v>
      </c>
      <c r="O11" s="40">
        <v>46063</v>
      </c>
      <c r="P11" s="37" t="s">
        <v>51</v>
      </c>
      <c r="Q11" s="38" t="s">
        <v>3</v>
      </c>
      <c r="R11" s="41">
        <v>5</v>
      </c>
      <c r="S11" s="21">
        <f t="shared" si="0"/>
        <v>247.5</v>
      </c>
      <c r="T11" s="36" t="str">
        <f t="shared" si="1"/>
        <v>Papeterie</v>
      </c>
      <c r="U11" s="21">
        <f t="shared" si="2"/>
        <v>412.5</v>
      </c>
      <c r="W11" s="3"/>
      <c r="X11" s="3"/>
      <c r="Y11" s="3"/>
      <c r="Z11" s="3"/>
    </row>
    <row r="12" spans="2:26" s="26" customFormat="1" ht="31.8" x14ac:dyDescent="1.1000000000000001">
      <c r="B12" s="33" t="s">
        <v>7</v>
      </c>
      <c r="C12" s="21">
        <v>200</v>
      </c>
      <c r="D12" s="34">
        <v>0.2</v>
      </c>
      <c r="E12" s="21">
        <v>240</v>
      </c>
      <c r="F12" s="35">
        <v>10</v>
      </c>
      <c r="G12" s="36" t="s">
        <v>34</v>
      </c>
      <c r="R12" s="4" t="s">
        <v>54</v>
      </c>
      <c r="S12" s="42">
        <f>SUM(S7:S11)</f>
        <v>1683.75</v>
      </c>
      <c r="V12" s="3"/>
      <c r="W12" s="3"/>
      <c r="X12" s="3"/>
      <c r="Y12" s="3"/>
      <c r="Z12" s="3"/>
    </row>
    <row r="13" spans="2:26" s="26" customFormat="1" ht="25.8" customHeight="1" x14ac:dyDescent="1.1000000000000001">
      <c r="P13" s="4"/>
      <c r="Q13" s="4"/>
      <c r="R13" s="3"/>
      <c r="S13" s="3"/>
      <c r="T13" s="3"/>
      <c r="V13" s="3"/>
      <c r="W13" s="3"/>
      <c r="X13" s="3"/>
      <c r="Y13" s="3"/>
      <c r="Z13" s="3"/>
    </row>
    <row r="14" spans="2:26" ht="25.8" customHeight="1" x14ac:dyDescent="1.1000000000000001">
      <c r="B14" s="9" t="s">
        <v>55</v>
      </c>
      <c r="O14" s="26"/>
      <c r="P14" s="4"/>
      <c r="Q14" s="4"/>
      <c r="R14" s="3"/>
      <c r="S14" s="3"/>
      <c r="T14" s="3"/>
      <c r="U14" s="26"/>
      <c r="V14" s="3"/>
      <c r="W14" s="3"/>
      <c r="X14" s="3"/>
      <c r="Y14" s="3"/>
      <c r="Z14" s="3"/>
    </row>
    <row r="15" spans="2:26" ht="25.8" customHeight="1" x14ac:dyDescent="1.1000000000000001">
      <c r="N15" s="2"/>
      <c r="P15" s="4"/>
      <c r="Q15" s="4"/>
      <c r="R15" s="3"/>
      <c r="S15" s="3"/>
    </row>
    <row r="16" spans="2:26" ht="25.8" customHeight="1" x14ac:dyDescent="1.1000000000000001">
      <c r="B16" s="9" t="s">
        <v>56</v>
      </c>
      <c r="O16" s="43" t="s">
        <v>57</v>
      </c>
      <c r="P16" s="43"/>
      <c r="Q16" s="43"/>
      <c r="R16" s="44" t="s">
        <v>58</v>
      </c>
      <c r="S16" s="3"/>
    </row>
    <row r="17" spans="2:20" ht="25.8" customHeight="1" x14ac:dyDescent="1.1000000000000001">
      <c r="B17" s="50" t="s">
        <v>14</v>
      </c>
      <c r="C17" s="48" t="s">
        <v>59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45" t="s">
        <v>34</v>
      </c>
      <c r="P17" s="45"/>
      <c r="Q17" s="45"/>
      <c r="R17" s="51">
        <f>VLOOKUP(O17,$T$7:$U$11,2,0)/$S$12</f>
        <v>0.28507795100222716</v>
      </c>
      <c r="S17" s="3"/>
    </row>
    <row r="18" spans="2:20" ht="25.8" customHeight="1" x14ac:dyDescent="1.1000000000000001">
      <c r="B18" s="50" t="s">
        <v>14</v>
      </c>
      <c r="C18" s="48" t="s">
        <v>60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45" t="s">
        <v>39</v>
      </c>
      <c r="P18" s="45"/>
      <c r="Q18" s="45"/>
      <c r="R18" s="51">
        <f t="shared" ref="R18:R19" si="3">VLOOKUP(O18,$T$7:$U$11,2,0)/$S$12</f>
        <v>0.24498886414253898</v>
      </c>
      <c r="S18" s="3"/>
    </row>
    <row r="19" spans="2:20" ht="25.8" customHeight="1" x14ac:dyDescent="0.3">
      <c r="B19" s="50" t="s">
        <v>14</v>
      </c>
      <c r="C19" s="48" t="s">
        <v>61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5" t="s">
        <v>44</v>
      </c>
      <c r="P19" s="45"/>
      <c r="Q19" s="45"/>
      <c r="R19" s="51">
        <f t="shared" si="3"/>
        <v>0.46993318485523383</v>
      </c>
    </row>
    <row r="20" spans="2:20" ht="25.8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20" ht="25.8" customHeight="1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20" ht="25.8" customHeight="1" x14ac:dyDescent="0.9">
      <c r="H22" s="29" t="s">
        <v>21</v>
      </c>
      <c r="I22" s="26"/>
      <c r="J22" s="26"/>
      <c r="K22" s="26"/>
      <c r="L22" s="26"/>
      <c r="M22" s="26"/>
      <c r="P22" s="29" t="s">
        <v>22</v>
      </c>
      <c r="Q22" s="26"/>
      <c r="R22" s="26"/>
      <c r="S22" s="26"/>
      <c r="T22" s="26"/>
    </row>
    <row r="23" spans="2:20" ht="25.8" customHeight="1" x14ac:dyDescent="0.3">
      <c r="H23" s="32" t="s">
        <v>26</v>
      </c>
      <c r="I23" s="32" t="s">
        <v>27</v>
      </c>
      <c r="J23" s="32" t="s">
        <v>28</v>
      </c>
      <c r="K23" s="31" t="s">
        <v>29</v>
      </c>
      <c r="L23" s="31" t="s">
        <v>30</v>
      </c>
      <c r="M23" s="46" t="s">
        <v>62</v>
      </c>
      <c r="P23" s="32" t="s">
        <v>31</v>
      </c>
      <c r="Q23" s="32" t="s">
        <v>26</v>
      </c>
      <c r="R23" s="32" t="s">
        <v>32</v>
      </c>
      <c r="S23" s="31" t="s">
        <v>1</v>
      </c>
      <c r="T23" s="32" t="s">
        <v>63</v>
      </c>
    </row>
    <row r="24" spans="2:20" ht="25.8" customHeight="1" x14ac:dyDescent="0.3">
      <c r="H24" s="36" t="s">
        <v>35</v>
      </c>
      <c r="I24" s="37" t="s">
        <v>36</v>
      </c>
      <c r="J24" s="38" t="s">
        <v>37</v>
      </c>
      <c r="K24" s="37" t="s">
        <v>38</v>
      </c>
      <c r="L24" s="39">
        <v>0.1</v>
      </c>
      <c r="M24" s="33" t="str">
        <f>IF(AND(K24="Professionnel",L24&gt;=8%),"Premium","Standard")</f>
        <v>Premium</v>
      </c>
      <c r="P24" s="40">
        <v>46054</v>
      </c>
      <c r="Q24" s="37" t="s">
        <v>35</v>
      </c>
      <c r="R24" s="38" t="s">
        <v>2</v>
      </c>
      <c r="S24" s="41">
        <v>2</v>
      </c>
      <c r="T24" s="47" t="s">
        <v>64</v>
      </c>
    </row>
    <row r="25" spans="2:20" ht="25.8" customHeight="1" x14ac:dyDescent="0.3">
      <c r="H25" s="36" t="s">
        <v>40</v>
      </c>
      <c r="I25" s="37" t="s">
        <v>41</v>
      </c>
      <c r="J25" s="38" t="s">
        <v>42</v>
      </c>
      <c r="K25" s="37" t="s">
        <v>38</v>
      </c>
      <c r="L25" s="39">
        <v>0.05</v>
      </c>
      <c r="M25" s="33" t="str">
        <f t="shared" ref="M25:M28" si="4">IF(AND(K25="Professionnel",L25&gt;=8%),"Premium","Standard")</f>
        <v>Standard</v>
      </c>
      <c r="P25" s="40">
        <v>46056</v>
      </c>
      <c r="Q25" s="37" t="s">
        <v>43</v>
      </c>
      <c r="R25" s="38" t="s">
        <v>5</v>
      </c>
      <c r="S25" s="41">
        <v>10</v>
      </c>
      <c r="T25" s="47" t="s">
        <v>65</v>
      </c>
    </row>
    <row r="26" spans="2:20" ht="25.8" customHeight="1" x14ac:dyDescent="0.3">
      <c r="H26" s="36" t="s">
        <v>43</v>
      </c>
      <c r="I26" s="37" t="s">
        <v>45</v>
      </c>
      <c r="J26" s="38" t="s">
        <v>46</v>
      </c>
      <c r="K26" s="37" t="s">
        <v>47</v>
      </c>
      <c r="L26" s="39">
        <v>0</v>
      </c>
      <c r="M26" s="33" t="str">
        <f t="shared" si="4"/>
        <v>Standard</v>
      </c>
      <c r="P26" s="40">
        <v>46058</v>
      </c>
      <c r="Q26" s="37" t="s">
        <v>48</v>
      </c>
      <c r="R26" s="38" t="s">
        <v>7</v>
      </c>
      <c r="S26" s="41">
        <v>1</v>
      </c>
      <c r="T26" s="47" t="s">
        <v>64</v>
      </c>
    </row>
    <row r="27" spans="2:20" ht="25.8" customHeight="1" x14ac:dyDescent="0.3">
      <c r="H27" s="36" t="s">
        <v>48</v>
      </c>
      <c r="I27" s="37" t="s">
        <v>49</v>
      </c>
      <c r="J27" s="38" t="s">
        <v>50</v>
      </c>
      <c r="K27" s="37" t="s">
        <v>38</v>
      </c>
      <c r="L27" s="39">
        <v>0.08</v>
      </c>
      <c r="M27" s="33" t="str">
        <f t="shared" si="4"/>
        <v>Premium</v>
      </c>
      <c r="P27" s="40">
        <v>46060</v>
      </c>
      <c r="Q27" s="37" t="s">
        <v>40</v>
      </c>
      <c r="R27" s="38" t="s">
        <v>4</v>
      </c>
      <c r="S27" s="41">
        <v>3</v>
      </c>
      <c r="T27" s="47" t="s">
        <v>65</v>
      </c>
    </row>
    <row r="28" spans="2:20" ht="25.8" customHeight="1" x14ac:dyDescent="0.3">
      <c r="H28" s="36" t="s">
        <v>51</v>
      </c>
      <c r="I28" s="37" t="s">
        <v>52</v>
      </c>
      <c r="J28" s="38" t="s">
        <v>53</v>
      </c>
      <c r="K28" s="37" t="s">
        <v>47</v>
      </c>
      <c r="L28" s="39">
        <v>0</v>
      </c>
      <c r="M28" s="33" t="str">
        <f t="shared" si="4"/>
        <v>Standard</v>
      </c>
      <c r="P28" s="40">
        <v>46063</v>
      </c>
      <c r="Q28" s="37" t="s">
        <v>51</v>
      </c>
      <c r="R28" s="38" t="s">
        <v>3</v>
      </c>
      <c r="S28" s="41">
        <v>5</v>
      </c>
      <c r="T28" s="47" t="s">
        <v>66</v>
      </c>
    </row>
    <row r="29" spans="2:20" ht="25.8" customHeight="1" x14ac:dyDescent="0.3"/>
    <row r="30" spans="2:20" ht="25.8" customHeight="1" x14ac:dyDescent="0.3"/>
    <row r="31" spans="2:20" ht="25.8" customHeight="1" x14ac:dyDescent="0.3"/>
    <row r="32" spans="2:20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  <row r="83" ht="25.8" customHeight="1" x14ac:dyDescent="0.3"/>
    <row r="84" ht="25.8" customHeight="1" x14ac:dyDescent="0.3"/>
    <row r="85" ht="25.8" customHeight="1" x14ac:dyDescent="0.3"/>
    <row r="86" ht="25.8" customHeight="1" x14ac:dyDescent="0.3"/>
    <row r="87" ht="25.8" customHeight="1" x14ac:dyDescent="0.3"/>
    <row r="88" ht="25.8" customHeight="1" x14ac:dyDescent="0.3"/>
    <row r="89" ht="25.8" customHeight="1" x14ac:dyDescent="0.3"/>
    <row r="90" ht="25.8" customHeight="1" x14ac:dyDescent="0.3"/>
    <row r="91" ht="25.8" customHeight="1" x14ac:dyDescent="0.3"/>
    <row r="92" ht="25.8" customHeight="1" x14ac:dyDescent="0.3"/>
    <row r="93" ht="25.8" customHeight="1" x14ac:dyDescent="0.3"/>
    <row r="94" ht="25.8" customHeight="1" x14ac:dyDescent="0.3"/>
    <row r="95" ht="25.8" customHeight="1" x14ac:dyDescent="0.3"/>
    <row r="96" ht="25.8" customHeight="1" x14ac:dyDescent="0.3"/>
    <row r="97" ht="25.8" customHeight="1" x14ac:dyDescent="0.3"/>
    <row r="98" ht="25.8" customHeight="1" x14ac:dyDescent="0.3"/>
    <row r="99" ht="25.8" customHeight="1" x14ac:dyDescent="0.3"/>
    <row r="100" ht="25.8" customHeight="1" x14ac:dyDescent="0.3"/>
    <row r="101" ht="25.8" customHeight="1" x14ac:dyDescent="0.3"/>
    <row r="102" ht="25.8" customHeight="1" x14ac:dyDescent="0.3"/>
    <row r="103" ht="25.8" customHeight="1" x14ac:dyDescent="0.3"/>
    <row r="104" ht="25.8" customHeight="1" x14ac:dyDescent="0.3"/>
    <row r="105" ht="25.8" customHeight="1" x14ac:dyDescent="0.3"/>
    <row r="106" ht="25.8" customHeight="1" x14ac:dyDescent="0.3"/>
    <row r="107" ht="25.8" customHeight="1" x14ac:dyDescent="0.3"/>
    <row r="108" ht="25.8" customHeight="1" x14ac:dyDescent="0.3"/>
    <row r="109" ht="25.8" customHeight="1" x14ac:dyDescent="0.3"/>
    <row r="110" ht="25.8" customHeight="1" x14ac:dyDescent="0.3"/>
    <row r="111" ht="25.8" customHeight="1" x14ac:dyDescent="0.3"/>
    <row r="112" ht="25.8" customHeight="1" x14ac:dyDescent="0.3"/>
    <row r="113" ht="25.8" customHeight="1" x14ac:dyDescent="0.3"/>
    <row r="114" ht="25.8" customHeight="1" x14ac:dyDescent="0.3"/>
    <row r="115" ht="25.8" customHeight="1" x14ac:dyDescent="0.3"/>
    <row r="116" ht="25.8" customHeight="1" x14ac:dyDescent="0.3"/>
    <row r="117" ht="25.8" customHeight="1" x14ac:dyDescent="0.3"/>
    <row r="118" ht="25.8" customHeight="1" x14ac:dyDescent="0.3"/>
    <row r="119" ht="25.8" customHeight="1" x14ac:dyDescent="0.3"/>
    <row r="120" ht="25.8" customHeight="1" x14ac:dyDescent="0.3"/>
    <row r="121" ht="25.8" customHeight="1" x14ac:dyDescent="0.3"/>
    <row r="122" ht="25.8" customHeight="1" x14ac:dyDescent="0.3"/>
    <row r="123" ht="25.8" customHeight="1" x14ac:dyDescent="0.3"/>
    <row r="124" ht="25.8" customHeight="1" x14ac:dyDescent="0.3"/>
    <row r="125" ht="25.8" customHeight="1" x14ac:dyDescent="0.3"/>
    <row r="126" ht="25.8" customHeight="1" x14ac:dyDescent="0.3"/>
    <row r="127" ht="25.8" customHeight="1" x14ac:dyDescent="0.3"/>
    <row r="128" ht="25.8" customHeight="1" x14ac:dyDescent="0.3"/>
    <row r="129" ht="25.8" customHeight="1" x14ac:dyDescent="0.3"/>
    <row r="130" ht="25.8" customHeight="1" x14ac:dyDescent="0.3"/>
    <row r="131" ht="25.8" customHeight="1" x14ac:dyDescent="0.3"/>
    <row r="132" ht="25.8" customHeight="1" x14ac:dyDescent="0.3"/>
    <row r="133" ht="25.8" customHeight="1" x14ac:dyDescent="0.3"/>
    <row r="134" ht="25.8" customHeight="1" x14ac:dyDescent="0.3"/>
    <row r="135" ht="25.8" customHeight="1" x14ac:dyDescent="0.3"/>
    <row r="136" ht="25.8" customHeight="1" x14ac:dyDescent="0.3"/>
    <row r="137" ht="25.8" customHeight="1" x14ac:dyDescent="0.3"/>
    <row r="138" ht="25.8" customHeight="1" x14ac:dyDescent="0.3"/>
    <row r="139" ht="25.8" customHeight="1" x14ac:dyDescent="0.3"/>
    <row r="140" ht="25.8" customHeight="1" x14ac:dyDescent="0.3"/>
    <row r="141" ht="25.8" customHeight="1" x14ac:dyDescent="0.3"/>
    <row r="142" ht="25.8" customHeight="1" x14ac:dyDescent="0.3"/>
    <row r="143" ht="25.8" customHeight="1" x14ac:dyDescent="0.3"/>
    <row r="144" ht="25.8" customHeight="1" x14ac:dyDescent="0.3"/>
    <row r="145" ht="25.8" customHeight="1" x14ac:dyDescent="0.3"/>
    <row r="146" ht="25.8" customHeight="1" x14ac:dyDescent="0.3"/>
    <row r="147" ht="25.8" customHeight="1" x14ac:dyDescent="0.3"/>
    <row r="148" ht="25.8" customHeight="1" x14ac:dyDescent="0.3"/>
    <row r="149" ht="25.8" customHeight="1" x14ac:dyDescent="0.3"/>
    <row r="150" ht="25.8" customHeight="1" x14ac:dyDescent="0.3"/>
    <row r="151" ht="25.8" customHeight="1" x14ac:dyDescent="0.3"/>
    <row r="152" ht="25.8" customHeight="1" x14ac:dyDescent="0.3"/>
    <row r="153" ht="25.8" customHeight="1" x14ac:dyDescent="0.3"/>
    <row r="154" ht="25.8" customHeight="1" x14ac:dyDescent="0.3"/>
    <row r="155" ht="25.8" customHeight="1" x14ac:dyDescent="0.3"/>
    <row r="156" ht="25.8" customHeight="1" x14ac:dyDescent="0.3"/>
    <row r="157" ht="25.8" customHeight="1" x14ac:dyDescent="0.3"/>
    <row r="158" ht="25.8" customHeight="1" x14ac:dyDescent="0.3"/>
    <row r="159" ht="25.8" customHeight="1" x14ac:dyDescent="0.3"/>
    <row r="160" ht="25.8" customHeight="1" x14ac:dyDescent="0.3"/>
    <row r="161" ht="25.8" customHeight="1" x14ac:dyDescent="0.3"/>
    <row r="162" ht="25.8" customHeight="1" x14ac:dyDescent="0.3"/>
    <row r="163" ht="25.8" customHeight="1" x14ac:dyDescent="0.3"/>
    <row r="164" ht="25.8" customHeight="1" x14ac:dyDescent="0.3"/>
    <row r="165" ht="25.8" customHeight="1" x14ac:dyDescent="0.3"/>
    <row r="166" ht="25.8" customHeight="1" x14ac:dyDescent="0.3"/>
    <row r="167" ht="25.8" customHeight="1" x14ac:dyDescent="0.3"/>
    <row r="168" ht="25.8" customHeight="1" x14ac:dyDescent="0.3"/>
  </sheetData>
  <mergeCells count="6">
    <mergeCell ref="H1:K2"/>
    <mergeCell ref="H3:K3"/>
    <mergeCell ref="O16:Q16"/>
    <mergeCell ref="O17:Q17"/>
    <mergeCell ref="O18:Q18"/>
    <mergeCell ref="O19:Q1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2.1 Fonctions de base</vt:lpstr>
      <vt:lpstr>2,5 Fonctions Exercices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 HappY</dc:creator>
  <cp:lastModifiedBy>Way HappY</cp:lastModifiedBy>
  <dcterms:created xsi:type="dcterms:W3CDTF">2026-02-25T16:13:30Z</dcterms:created>
  <dcterms:modified xsi:type="dcterms:W3CDTF">2026-02-27T15:39:56Z</dcterms:modified>
</cp:coreProperties>
</file>